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9030" activeTab="2"/>
  </bookViews>
  <sheets>
    <sheet name="Taglio del Fondo" sheetId="1" r:id="rId1"/>
    <sheet name="Risorse Stabili" sheetId="2" r:id="rId2"/>
    <sheet name="Risorse Variabili" sheetId="3" r:id="rId3"/>
  </sheets>
  <definedNames>
    <definedName name="_xlnm.Print_Area" localSheetId="1">'Risorse Stabili'!$A$1:$C$36</definedName>
  </definedNames>
  <calcPr fullCalcOnLoad="1"/>
</workbook>
</file>

<file path=xl/sharedStrings.xml><?xml version="1.0" encoding="utf-8"?>
<sst xmlns="http://schemas.openxmlformats.org/spreadsheetml/2006/main" count="66" uniqueCount="62">
  <si>
    <t>Dipartimento Risorse Umane
Direzione Relazioni Sindacali, Trattamento Giuridico ed Economco, Disciplina
U.O. Spesa del Personale e Gestione Risorse Umane</t>
  </si>
  <si>
    <r>
      <t>ricognizione e riduzione fondo comparto - art. 9, comma 2-</t>
    </r>
    <r>
      <rPr>
        <b/>
        <i/>
        <sz val="10"/>
        <rFont val="Arial"/>
        <family val="2"/>
      </rPr>
      <t>bis</t>
    </r>
    <r>
      <rPr>
        <b/>
        <sz val="10"/>
        <rFont val="Arial"/>
        <family val="2"/>
      </rPr>
      <t>, DL 78/2010</t>
    </r>
  </si>
  <si>
    <t>(riduzione con semisomme annuali - circolare RGS 12/2011)</t>
  </si>
  <si>
    <t>computo per l'anno 2013</t>
  </si>
  <si>
    <t>medie pro capite</t>
  </si>
  <si>
    <t>personale presente al 01/01/2010</t>
  </si>
  <si>
    <t>personale presente al 31/12/2010</t>
  </si>
  <si>
    <t>media 2010</t>
  </si>
  <si>
    <t>personale presente al 01/01/2013</t>
  </si>
  <si>
    <t>personale presente al 31/12/2013</t>
  </si>
  <si>
    <t>media 2013</t>
  </si>
  <si>
    <t>differenza numerica tra semisomme</t>
  </si>
  <si>
    <t>differenza % tra semisomme</t>
  </si>
  <si>
    <t>fondo 2010 stabile</t>
  </si>
  <si>
    <t>fondo 2010 variabile</t>
  </si>
  <si>
    <t>totale fondo 2010</t>
  </si>
  <si>
    <t>fondo 2013 stabile</t>
  </si>
  <si>
    <t>fondo 2013 variabile</t>
  </si>
  <si>
    <t>totale fondo 2013</t>
  </si>
  <si>
    <t>riconduzione fondo complessivo 2013 al limite del 2010</t>
  </si>
  <si>
    <t>taglio % su fondo complessivo 2013 ricondotto al limite del 2010</t>
  </si>
  <si>
    <t>fondo 2013 ridotto per riduzione organico</t>
  </si>
  <si>
    <t>di cui:</t>
  </si>
  <si>
    <t>parte stabile 2013</t>
  </si>
  <si>
    <t>parte variabile 2013</t>
  </si>
  <si>
    <t>Taglio Fondo 2013</t>
  </si>
  <si>
    <t>Taglio Fondo 2011-12</t>
  </si>
  <si>
    <t>DESCRIZIONE ISTITUTI CONTRATTUALI</t>
  </si>
  <si>
    <t>IMPORTO</t>
  </si>
  <si>
    <t>Progressioni orizzontali</t>
  </si>
  <si>
    <t>Posizioni organizzative (CCNL 31.3.99 art. 8 c. 1 lett. a) e lett. c)) (Importo comprensivo della spesa del risultato)</t>
  </si>
  <si>
    <t>Art. 11 - Incarichi P.M. di Coordinatore di Sezione (solo la posizione di lavoro pari ad € 12.911,14) (accordo del 25 luglio 2003 e febbraio 2008 - la nota del Comando VV.UU. riporta 81 unità)</t>
  </si>
  <si>
    <t xml:space="preserve">Indennità di comparto </t>
  </si>
  <si>
    <t>Inden. Pers. Educ. Asili nido</t>
  </si>
  <si>
    <t>Indennità Educatori ed Insegnanti aumento CCNL 5.10.01</t>
  </si>
  <si>
    <t>TOTALE SPESA</t>
  </si>
  <si>
    <t>AVANZO TRA RISORSE STABILI E SPESA SOSTENUTA</t>
  </si>
  <si>
    <t xml:space="preserve">Indennità disagio (Art. 17 c.e CCNL 1998-2001) </t>
  </si>
  <si>
    <t>Indennità di reperibilità</t>
  </si>
  <si>
    <t>Indennità di rischio</t>
  </si>
  <si>
    <t>Indennità di maneggio valori</t>
  </si>
  <si>
    <t>Indennità di sportello (compreso accordo del 26/9/2007 compreso accordo del 22 ott. 2009)</t>
  </si>
  <si>
    <t>Specif. Resp. Art. 70 CCDI c. 1  (escluso il personale di P.M) (compreso accordo del 22 ott 2009)</t>
  </si>
  <si>
    <t xml:space="preserve">Specif. Resp. Art. 70 CCDI c. 2 (escluso il personale di P.M) </t>
  </si>
  <si>
    <t>Art. 11- Incarichi P.M. (accordo del febbraio 2008 secondo dotazione organica al 16.9.2008 Nota del Comandante VV.UU)</t>
  </si>
  <si>
    <t xml:space="preserve">Specif. Resp. Art. 178 CCDI (Art. 70 CCDI c.1 e 2) (personale di P.M) (per il c. 1 compreso accordo del 22 ott. 2009) </t>
  </si>
  <si>
    <t>Specif. Resp.Cat. B - C  (art. 217)</t>
  </si>
  <si>
    <t>Indennità specifiche responsabilità art.17 c. 2 lett. f (B7/C5)</t>
  </si>
  <si>
    <t>Indennità specifiche responsabilità cat. C-D Settore Scolastico (CCDI 23.12.2010 parti 2,4,1 e 2,4,2)</t>
  </si>
  <si>
    <t>DISAVANZO TRA LA QUANTIFICAZIONE E LA SPESA SOSTENUTA</t>
  </si>
  <si>
    <t>AVANZO DELLE RISORSE STABILI</t>
  </si>
  <si>
    <t>RESIDUO TRA AVANZO RISORSE STABILI E DISAVANZO RISORSE VARIABILI</t>
  </si>
  <si>
    <t xml:space="preserve">QUANTIFICAZIONE DELLE RISORSE VARIABILI </t>
  </si>
  <si>
    <t>Quantificazione</t>
  </si>
  <si>
    <t>Risorse stabili</t>
  </si>
  <si>
    <t>Risorse variabili</t>
  </si>
  <si>
    <t>Totale</t>
  </si>
  <si>
    <t>SPESA ANNO 2013</t>
  </si>
  <si>
    <t xml:space="preserve">QUANTIFICAZIONE DELLE RISORSE STABILI </t>
  </si>
  <si>
    <t>FONDO ANNO 2013</t>
  </si>
  <si>
    <t>allegato a determinazione rep. 3190 del 27/12/2013 prot. GB/97922/2013</t>
  </si>
  <si>
    <t>Taglio Fondo quota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</si>
</sst>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  <numFmt numFmtId="166" formatCode="_-* #,##0.00_-;\-* #,##0.00_-;_-* &quot;-&quot;_-;_-@_-"/>
    <numFmt numFmtId="167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3" fontId="4" fillId="0" borderId="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vertical="center"/>
    </xf>
    <xf numFmtId="4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3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/>
    </xf>
    <xf numFmtId="43" fontId="49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4.140625" style="0" customWidth="1"/>
    <col min="2" max="2" width="35.140625" style="0" customWidth="1"/>
    <col min="3" max="3" width="16.28125" style="0" customWidth="1"/>
  </cols>
  <sheetData>
    <row r="1" spans="1:3" ht="64.5" customHeight="1">
      <c r="A1" s="53" t="s">
        <v>0</v>
      </c>
      <c r="B1" s="54"/>
      <c r="C1" s="55"/>
    </row>
    <row r="2" spans="1:3" ht="28.5" customHeight="1">
      <c r="A2" s="56" t="s">
        <v>60</v>
      </c>
      <c r="B2" s="56"/>
      <c r="C2" s="56"/>
    </row>
    <row r="3" spans="1:3" ht="27.75" customHeight="1">
      <c r="A3" s="57" t="s">
        <v>1</v>
      </c>
      <c r="B3" s="57"/>
      <c r="C3" s="57"/>
    </row>
    <row r="4" spans="1:3" ht="25.5" customHeight="1">
      <c r="A4" s="58" t="s">
        <v>2</v>
      </c>
      <c r="B4" s="58"/>
      <c r="C4" s="58"/>
    </row>
    <row r="5" spans="1:3" ht="22.5" customHeight="1">
      <c r="A5" s="57" t="s">
        <v>3</v>
      </c>
      <c r="B5" s="57"/>
      <c r="C5" s="1" t="s">
        <v>4</v>
      </c>
    </row>
    <row r="6" spans="1:3" ht="20.25" customHeight="1">
      <c r="A6" s="3" t="s">
        <v>5</v>
      </c>
      <c r="B6" s="4">
        <v>26202.5</v>
      </c>
      <c r="C6" s="52"/>
    </row>
    <row r="7" spans="1:3" ht="20.25" customHeight="1">
      <c r="A7" s="3" t="s">
        <v>6</v>
      </c>
      <c r="B7" s="4">
        <v>25692.25</v>
      </c>
      <c r="C7" s="52"/>
    </row>
    <row r="8" spans="1:3" ht="21" customHeight="1">
      <c r="A8" s="5" t="s">
        <v>7</v>
      </c>
      <c r="B8" s="6">
        <f>(B6+B7)/2</f>
        <v>25947.375</v>
      </c>
      <c r="C8" s="52"/>
    </row>
    <row r="9" spans="1:3" ht="21.75" customHeight="1">
      <c r="A9" s="3" t="s">
        <v>8</v>
      </c>
      <c r="B9" s="7">
        <v>25086</v>
      </c>
      <c r="C9" s="52"/>
    </row>
    <row r="10" spans="1:3" ht="24.75" customHeight="1">
      <c r="A10" s="3" t="s">
        <v>9</v>
      </c>
      <c r="B10" s="7">
        <v>24955</v>
      </c>
      <c r="C10" s="52"/>
    </row>
    <row r="11" spans="1:3" ht="23.25" customHeight="1">
      <c r="A11" s="8" t="s">
        <v>10</v>
      </c>
      <c r="B11" s="6">
        <f>(B9+B10)/2</f>
        <v>25020.5</v>
      </c>
      <c r="C11" s="52"/>
    </row>
    <row r="12" spans="1:3" ht="33.75" customHeight="1">
      <c r="A12" s="8" t="s">
        <v>11</v>
      </c>
      <c r="B12" s="9">
        <f>(B8-B11)</f>
        <v>926.875</v>
      </c>
      <c r="C12" s="52"/>
    </row>
    <row r="13" spans="1:3" ht="21.75" customHeight="1">
      <c r="A13" s="8" t="s">
        <v>12</v>
      </c>
      <c r="B13" s="10">
        <f>B12*100/B8</f>
        <v>3.572133982724649</v>
      </c>
      <c r="C13" s="52"/>
    </row>
    <row r="14" spans="1:3" ht="26.25" customHeight="1">
      <c r="A14" s="11" t="s">
        <v>13</v>
      </c>
      <c r="B14" s="12">
        <v>85667451.86</v>
      </c>
      <c r="C14" s="50">
        <f>B14/B8</f>
        <v>3301.584528685464</v>
      </c>
    </row>
    <row r="15" spans="1:3" ht="25.5" customHeight="1">
      <c r="A15" s="11" t="s">
        <v>14</v>
      </c>
      <c r="B15" s="12">
        <v>79023329.22</v>
      </c>
      <c r="C15" s="50">
        <f>B15/B8</f>
        <v>3045.5230719870506</v>
      </c>
    </row>
    <row r="16" spans="1:3" ht="25.5" customHeight="1">
      <c r="A16" s="11" t="s">
        <v>15</v>
      </c>
      <c r="B16" s="14">
        <f>B14+B15</f>
        <v>164690781.07999998</v>
      </c>
      <c r="C16" s="50">
        <f>B16/B8</f>
        <v>6347.107600672514</v>
      </c>
    </row>
    <row r="17" spans="1:3" ht="25.5" customHeight="1">
      <c r="A17" s="15" t="s">
        <v>16</v>
      </c>
      <c r="B17" s="16">
        <v>88809164.47</v>
      </c>
      <c r="C17" s="51"/>
    </row>
    <row r="18" spans="1:3" ht="24" customHeight="1">
      <c r="A18" s="15" t="s">
        <v>17</v>
      </c>
      <c r="B18" s="16">
        <v>78665858.22</v>
      </c>
      <c r="C18" s="51"/>
    </row>
    <row r="19" spans="1:3" ht="21.75" customHeight="1">
      <c r="A19" s="15" t="s">
        <v>18</v>
      </c>
      <c r="B19" s="17">
        <f>B17+B18</f>
        <v>167475022.69</v>
      </c>
      <c r="C19" s="51"/>
    </row>
    <row r="20" spans="1:3" ht="25.5">
      <c r="A20" s="11" t="s">
        <v>19</v>
      </c>
      <c r="B20" s="18">
        <f>B16</f>
        <v>164690781.07999998</v>
      </c>
      <c r="C20" s="51"/>
    </row>
    <row r="21" spans="1:3" ht="25.5">
      <c r="A21" s="11" t="s">
        <v>20</v>
      </c>
      <c r="B21" s="18">
        <f>B20*B13/100</f>
        <v>5882975.357373336</v>
      </c>
      <c r="C21" s="51"/>
    </row>
    <row r="22" spans="1:3" ht="15">
      <c r="A22" s="19"/>
      <c r="B22" s="20"/>
      <c r="C22" s="21"/>
    </row>
    <row r="23" spans="1:3" ht="25.5">
      <c r="A23" s="8" t="s">
        <v>21</v>
      </c>
      <c r="B23" s="18">
        <f>B20-B21</f>
        <v>158807805.72262666</v>
      </c>
      <c r="C23" s="13"/>
    </row>
    <row r="24" spans="1:3" ht="15">
      <c r="A24" s="52" t="s">
        <v>22</v>
      </c>
      <c r="B24" s="52"/>
      <c r="C24" s="52"/>
    </row>
    <row r="25" spans="1:3" ht="15">
      <c r="A25" s="22" t="s">
        <v>23</v>
      </c>
      <c r="B25" s="18">
        <f>B14-(B14*B13/100)</f>
        <v>82607295.69997466</v>
      </c>
      <c r="C25" s="50">
        <f>B25/B11</f>
        <v>3301.584528685464</v>
      </c>
    </row>
    <row r="26" spans="1:3" ht="15">
      <c r="A26" s="11" t="s">
        <v>24</v>
      </c>
      <c r="B26" s="18">
        <f>B15-(B15*B13/100)</f>
        <v>76200510.022652</v>
      </c>
      <c r="C26" s="50">
        <f>B26/B11</f>
        <v>3045.5230719870506</v>
      </c>
    </row>
    <row r="28" spans="1:2" ht="15">
      <c r="A28" s="49" t="s">
        <v>25</v>
      </c>
      <c r="B28" s="50">
        <f>B21</f>
        <v>5882975.357373336</v>
      </c>
    </row>
    <row r="29" spans="1:2" ht="15">
      <c r="A29" s="49" t="s">
        <v>26</v>
      </c>
      <c r="B29" s="50">
        <v>4740845.08</v>
      </c>
    </row>
    <row r="30" spans="1:2" ht="15">
      <c r="A30" s="49" t="s">
        <v>61</v>
      </c>
      <c r="B30" s="18">
        <f>B28-B29</f>
        <v>1142130.2773733363</v>
      </c>
    </row>
    <row r="32" ht="15">
      <c r="A32" s="23"/>
    </row>
  </sheetData>
  <sheetProtection/>
  <mergeCells count="8">
    <mergeCell ref="C17:C21"/>
    <mergeCell ref="A24:C24"/>
    <mergeCell ref="A1:C1"/>
    <mergeCell ref="A2:C2"/>
    <mergeCell ref="A3:C3"/>
    <mergeCell ref="A4:C4"/>
    <mergeCell ref="A5:B5"/>
    <mergeCell ref="C6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SheetLayoutView="100" zoomScalePageLayoutView="0" workbookViewId="0" topLeftCell="A15">
      <selection activeCell="C34" sqref="C34"/>
    </sheetView>
  </sheetViews>
  <sheetFormatPr defaultColWidth="9.140625" defaultRowHeight="15"/>
  <cols>
    <col min="1" max="1" width="44.7109375" style="0" customWidth="1"/>
    <col min="2" max="2" width="23.140625" style="0" customWidth="1"/>
    <col min="3" max="3" width="18.7109375" style="0" customWidth="1"/>
  </cols>
  <sheetData>
    <row r="1" spans="1:3" ht="24" customHeight="1" thickBot="1">
      <c r="A1" s="61" t="s">
        <v>59</v>
      </c>
      <c r="B1" s="62"/>
      <c r="C1" s="63"/>
    </row>
    <row r="3" ht="15.75">
      <c r="B3" s="47" t="s">
        <v>53</v>
      </c>
    </row>
    <row r="4" ht="15.75">
      <c r="B4" s="41"/>
    </row>
    <row r="5" spans="1:2" ht="15.75">
      <c r="A5" s="42" t="s">
        <v>54</v>
      </c>
      <c r="B5" s="43">
        <v>82607295.69997466</v>
      </c>
    </row>
    <row r="6" spans="1:2" ht="15.75">
      <c r="A6" s="44"/>
      <c r="B6" s="40"/>
    </row>
    <row r="7" spans="1:2" ht="15.75">
      <c r="A7" s="42" t="s">
        <v>55</v>
      </c>
      <c r="B7" s="43">
        <v>76200510.022652</v>
      </c>
    </row>
    <row r="8" ht="3.75" customHeight="1">
      <c r="B8" s="43"/>
    </row>
    <row r="9" spans="1:2" ht="18.75">
      <c r="A9" s="46" t="s">
        <v>56</v>
      </c>
      <c r="B9" s="45">
        <f>B5+B7</f>
        <v>158807805.72262666</v>
      </c>
    </row>
    <row r="15" spans="1:3" ht="23.25" customHeight="1">
      <c r="A15" s="24" t="s">
        <v>58</v>
      </c>
      <c r="B15" s="25"/>
      <c r="C15" s="26">
        <v>82607295.69</v>
      </c>
    </row>
    <row r="16" spans="1:3" ht="15">
      <c r="A16" s="27"/>
      <c r="B16" s="25"/>
      <c r="C16" s="25"/>
    </row>
    <row r="17" spans="1:3" ht="15">
      <c r="A17" s="28" t="s">
        <v>57</v>
      </c>
      <c r="B17" s="25"/>
      <c r="C17" s="25"/>
    </row>
    <row r="18" spans="1:3" ht="15">
      <c r="A18" s="2"/>
      <c r="B18" s="25"/>
      <c r="C18" s="25"/>
    </row>
    <row r="19" spans="1:3" ht="15">
      <c r="A19" s="1" t="s">
        <v>27</v>
      </c>
      <c r="B19" s="29" t="s">
        <v>28</v>
      </c>
      <c r="C19" s="30"/>
    </row>
    <row r="20" spans="1:3" ht="15">
      <c r="A20" s="1"/>
      <c r="B20" s="29"/>
      <c r="C20" s="30"/>
    </row>
    <row r="21" spans="1:3" ht="19.5" customHeight="1">
      <c r="A21" s="31" t="s">
        <v>29</v>
      </c>
      <c r="B21" s="32">
        <v>44309741.922777764</v>
      </c>
      <c r="C21" s="30"/>
    </row>
    <row r="22" spans="1:3" ht="3.75" customHeight="1">
      <c r="A22" s="31"/>
      <c r="B22" s="32"/>
      <c r="C22" s="30"/>
    </row>
    <row r="23" spans="1:3" ht="47.25" customHeight="1">
      <c r="A23" s="31" t="s">
        <v>30</v>
      </c>
      <c r="B23" s="32">
        <v>6458088.58</v>
      </c>
      <c r="C23" s="30"/>
    </row>
    <row r="24" spans="1:3" ht="8.25" customHeight="1">
      <c r="A24" s="31"/>
      <c r="B24" s="32"/>
      <c r="C24" s="30"/>
    </row>
    <row r="25" spans="1:3" ht="51" customHeight="1">
      <c r="A25" s="31" t="s">
        <v>31</v>
      </c>
      <c r="B25" s="32">
        <v>855182.6900000002</v>
      </c>
      <c r="C25" s="30"/>
    </row>
    <row r="26" spans="1:3" ht="7.5" customHeight="1">
      <c r="A26" s="31"/>
      <c r="B26" s="32"/>
      <c r="C26" s="30"/>
    </row>
    <row r="27" spans="1:3" ht="18" customHeight="1">
      <c r="A27" s="31" t="s">
        <v>32</v>
      </c>
      <c r="B27" s="32">
        <v>12479705.506192138</v>
      </c>
      <c r="C27" s="30"/>
    </row>
    <row r="28" spans="1:3" ht="7.5" customHeight="1">
      <c r="A28" s="31"/>
      <c r="B28" s="32"/>
      <c r="C28" s="30"/>
    </row>
    <row r="29" spans="1:3" ht="37.5" customHeight="1">
      <c r="A29" s="31" t="s">
        <v>33</v>
      </c>
      <c r="B29" s="32">
        <v>1589381.6300000001</v>
      </c>
      <c r="C29" s="30"/>
    </row>
    <row r="30" spans="1:3" ht="15">
      <c r="A30" s="31"/>
      <c r="B30" s="32"/>
      <c r="C30" s="30"/>
    </row>
    <row r="31" spans="1:3" ht="45.75" customHeight="1">
      <c r="A31" s="31" t="s">
        <v>34</v>
      </c>
      <c r="B31" s="32">
        <v>2185378.56234</v>
      </c>
      <c r="C31" s="30"/>
    </row>
    <row r="32" spans="1:3" ht="5.25" customHeight="1">
      <c r="A32" s="31"/>
      <c r="B32" s="32"/>
      <c r="C32" s="30"/>
    </row>
    <row r="33" spans="1:3" ht="15">
      <c r="A33" s="59" t="s">
        <v>35</v>
      </c>
      <c r="B33" s="59"/>
      <c r="C33" s="26">
        <f>B21+B23+B25+B27+B29+B31</f>
        <v>67877478.8913099</v>
      </c>
    </row>
    <row r="34" spans="1:3" ht="15">
      <c r="A34" s="60"/>
      <c r="B34" s="60"/>
      <c r="C34" s="66"/>
    </row>
    <row r="35" spans="1:3" ht="15.75">
      <c r="A35" s="33" t="s">
        <v>36</v>
      </c>
      <c r="B35" s="30"/>
      <c r="C35" s="34">
        <f>C15-C33</f>
        <v>14729816.798690096</v>
      </c>
    </row>
    <row r="36" spans="1:3" ht="15">
      <c r="A36" s="35"/>
      <c r="B36" s="36"/>
      <c r="C36" s="35"/>
    </row>
    <row r="37" spans="1:3" ht="15">
      <c r="A37" s="35"/>
      <c r="B37" s="36"/>
      <c r="C37" s="35"/>
    </row>
    <row r="38" spans="1:3" ht="15">
      <c r="A38" s="23"/>
      <c r="B38" s="36"/>
      <c r="C38" s="35"/>
    </row>
  </sheetData>
  <sheetProtection/>
  <mergeCells count="3">
    <mergeCell ref="A33:B33"/>
    <mergeCell ref="A34:B3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0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51.00390625" style="30" customWidth="1"/>
    <col min="2" max="2" width="26.7109375" style="25" customWidth="1"/>
    <col min="3" max="3" width="20.28125" style="30" customWidth="1"/>
  </cols>
  <sheetData>
    <row r="3" spans="1:3" ht="27" customHeight="1">
      <c r="A3" s="24" t="s">
        <v>52</v>
      </c>
      <c r="C3" s="26">
        <v>76200510.022652</v>
      </c>
    </row>
    <row r="4" spans="1:3" ht="15">
      <c r="A4" s="27"/>
      <c r="C4" s="25"/>
    </row>
    <row r="5" spans="1:3" ht="15">
      <c r="A5" s="28" t="s">
        <v>57</v>
      </c>
      <c r="C5" s="25"/>
    </row>
    <row r="6" spans="1:3" ht="15">
      <c r="A6" s="28"/>
      <c r="C6" s="25"/>
    </row>
    <row r="7" spans="1:2" ht="15">
      <c r="A7" s="1" t="s">
        <v>27</v>
      </c>
      <c r="B7" s="29" t="s">
        <v>28</v>
      </c>
    </row>
    <row r="8" spans="1:2" ht="5.25" customHeight="1">
      <c r="A8" s="1"/>
      <c r="B8" s="29"/>
    </row>
    <row r="9" spans="1:2" ht="30.75" customHeight="1">
      <c r="A9" s="31" t="s">
        <v>37</v>
      </c>
      <c r="B9" s="32">
        <v>41642514.59</v>
      </c>
    </row>
    <row r="10" spans="1:2" ht="7.5" customHeight="1">
      <c r="A10" s="31"/>
      <c r="B10" s="32"/>
    </row>
    <row r="11" spans="1:2" ht="15">
      <c r="A11" s="31" t="s">
        <v>38</v>
      </c>
      <c r="B11" s="32">
        <v>4252203.29</v>
      </c>
    </row>
    <row r="12" spans="1:2" ht="7.5" customHeight="1">
      <c r="A12" s="31"/>
      <c r="B12" s="32"/>
    </row>
    <row r="13" spans="1:2" ht="15">
      <c r="A13" s="31" t="s">
        <v>39</v>
      </c>
      <c r="B13" s="32">
        <v>2619116.11</v>
      </c>
    </row>
    <row r="14" spans="1:2" ht="6" customHeight="1">
      <c r="A14" s="31"/>
      <c r="B14" s="32"/>
    </row>
    <row r="15" spans="1:2" ht="15">
      <c r="A15" s="31" t="s">
        <v>40</v>
      </c>
      <c r="B15" s="32">
        <v>149636.26</v>
      </c>
    </row>
    <row r="16" spans="1:2" ht="6.75" customHeight="1">
      <c r="A16" s="31"/>
      <c r="B16" s="32"/>
    </row>
    <row r="17" spans="1:2" ht="25.5">
      <c r="A17" s="31" t="s">
        <v>41</v>
      </c>
      <c r="B17" s="32">
        <v>3469560.91</v>
      </c>
    </row>
    <row r="18" spans="1:2" ht="6" customHeight="1">
      <c r="A18" s="31"/>
      <c r="B18" s="32"/>
    </row>
    <row r="19" spans="1:2" ht="25.5">
      <c r="A19" s="31" t="s">
        <v>42</v>
      </c>
      <c r="B19" s="32">
        <v>6749070.08</v>
      </c>
    </row>
    <row r="20" spans="1:2" ht="4.5" customHeight="1">
      <c r="A20" s="31"/>
      <c r="B20" s="32"/>
    </row>
    <row r="21" spans="1:3" ht="25.5">
      <c r="A21" s="31" t="s">
        <v>43</v>
      </c>
      <c r="B21" s="32">
        <v>4100000</v>
      </c>
      <c r="C21" s="32"/>
    </row>
    <row r="22" spans="1:3" ht="6.75" customHeight="1">
      <c r="A22" s="31"/>
      <c r="B22" s="32"/>
      <c r="C22" s="32"/>
    </row>
    <row r="23" spans="1:2" ht="38.25">
      <c r="A23" s="31" t="s">
        <v>45</v>
      </c>
      <c r="B23" s="32">
        <v>6960382.64</v>
      </c>
    </row>
    <row r="24" spans="1:2" ht="3.75" customHeight="1">
      <c r="A24" s="31"/>
      <c r="B24" s="32"/>
    </row>
    <row r="25" spans="1:2" ht="38.25">
      <c r="A25" s="31" t="s">
        <v>44</v>
      </c>
      <c r="B25" s="32">
        <v>4252509.6</v>
      </c>
    </row>
    <row r="26" spans="1:2" ht="6" customHeight="1">
      <c r="A26" s="31"/>
      <c r="B26" s="32"/>
    </row>
    <row r="27" spans="1:2" ht="17.25" customHeight="1">
      <c r="A27" s="31" t="s">
        <v>46</v>
      </c>
      <c r="B27" s="32">
        <v>1700000</v>
      </c>
    </row>
    <row r="28" spans="1:2" ht="7.5" customHeight="1">
      <c r="A28" s="31"/>
      <c r="B28" s="32"/>
    </row>
    <row r="29" spans="1:3" ht="25.5">
      <c r="A29" s="31" t="s">
        <v>47</v>
      </c>
      <c r="B29" s="32">
        <v>4274276.95</v>
      </c>
      <c r="C29" s="66"/>
    </row>
    <row r="30" spans="1:2" ht="15">
      <c r="A30" s="31"/>
      <c r="B30" s="32"/>
    </row>
    <row r="31" spans="1:2" ht="25.5">
      <c r="A31" s="31" t="s">
        <v>48</v>
      </c>
      <c r="B31" s="32">
        <v>2432184.97</v>
      </c>
    </row>
    <row r="32" spans="1:3" ht="15.75">
      <c r="A32" s="59" t="s">
        <v>35</v>
      </c>
      <c r="B32" s="59"/>
      <c r="C32" s="37">
        <f>B9+B11+B13+B15+B19+B21+B25+B23+B27+B17+B29+B31</f>
        <v>82601455.39999999</v>
      </c>
    </row>
    <row r="33" spans="1:2" ht="15">
      <c r="A33" s="60"/>
      <c r="B33" s="60"/>
    </row>
    <row r="34" spans="1:3" ht="15.75">
      <c r="A34" s="64" t="s">
        <v>49</v>
      </c>
      <c r="B34" s="64"/>
      <c r="C34" s="37">
        <f>C3-C32</f>
        <v>-6400945.377347991</v>
      </c>
    </row>
    <row r="35" spans="1:2" ht="15.75">
      <c r="A35" s="65"/>
      <c r="B35" s="65"/>
    </row>
    <row r="36" spans="1:3" ht="15.75">
      <c r="A36" s="65" t="s">
        <v>50</v>
      </c>
      <c r="B36" s="65"/>
      <c r="C36" s="37">
        <f>'Risorse Stabili'!C35</f>
        <v>14729816.798690096</v>
      </c>
    </row>
    <row r="37" spans="1:3" ht="15.75">
      <c r="A37" s="38"/>
      <c r="B37" s="38"/>
      <c r="C37" s="37"/>
    </row>
    <row r="38" spans="1:3" ht="35.25" customHeight="1">
      <c r="A38" s="64" t="s">
        <v>51</v>
      </c>
      <c r="B38" s="64"/>
      <c r="C38" s="39">
        <f>C36+C34</f>
        <v>8328871.421342105</v>
      </c>
    </row>
    <row r="39" ht="15">
      <c r="A39" s="23"/>
    </row>
    <row r="40" ht="15">
      <c r="A40" s="48"/>
    </row>
  </sheetData>
  <sheetProtection/>
  <mergeCells count="6">
    <mergeCell ref="A32:B32"/>
    <mergeCell ref="A33:B33"/>
    <mergeCell ref="A34:B34"/>
    <mergeCell ref="A35:B35"/>
    <mergeCell ref="A36:B36"/>
    <mergeCell ref="A38:B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CANOSSI GIUSEPPE</cp:lastModifiedBy>
  <cp:lastPrinted>2014-05-28T08:36:23Z</cp:lastPrinted>
  <dcterms:created xsi:type="dcterms:W3CDTF">2014-03-27T13:32:11Z</dcterms:created>
  <dcterms:modified xsi:type="dcterms:W3CDTF">2014-05-28T14:42:51Z</dcterms:modified>
  <cp:category/>
  <cp:version/>
  <cp:contentType/>
  <cp:contentStatus/>
</cp:coreProperties>
</file>